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ómo usar" sheetId="1" r:id="rId5"/>
    <sheet state="visible" name="Test" sheetId="2" r:id="rId6"/>
    <sheet state="visible" name="Resultado" sheetId="3" r:id="rId7"/>
    <sheet state="visible" name="Listas" sheetId="4" r:id="rId8"/>
  </sheets>
  <definedNames/>
  <calcPr/>
</workbook>
</file>

<file path=xl/sharedStrings.xml><?xml version="1.0" encoding="utf-8"?>
<sst xmlns="http://schemas.openxmlformats.org/spreadsheetml/2006/main" count="165" uniqueCount="126">
  <si>
    <t>Respuesta</t>
  </si>
  <si>
    <t>Puntuación</t>
  </si>
  <si>
    <t>Desde (pts)</t>
  </si>
  <si>
    <t>Nivel</t>
  </si>
  <si>
    <t>Rango</t>
  </si>
  <si>
    <t>Qué significa</t>
  </si>
  <si>
    <t>Cómo interpretar</t>
  </si>
  <si>
    <t>No</t>
  </si>
  <si>
    <t>Test de madurez digital para gestores de alquileres</t>
  </si>
  <si>
    <t>Tu resultado: madurez digital de la gestión</t>
  </si>
  <si>
    <t>Gestión manual</t>
  </si>
  <si>
    <t>0-20</t>
  </si>
  <si>
    <t>La operativa depende demasiado de procesos manuales, archivos dispersos y conocimiento individual.</t>
  </si>
  <si>
    <t>Prioriza centralizar la información, reducir Excel y WhatsApp como herramientas principales y establecer procesos básicos de control.</t>
  </si>
  <si>
    <t>Parcialmente</t>
  </si>
  <si>
    <t>Digitalización inicial</t>
  </si>
  <si>
    <t>21-35</t>
  </si>
  <si>
    <t>Ya existen herramientas digitales, pero todavía hay tareas duplicadas, silos de información y procesos manuales.</t>
  </si>
  <si>
    <t>Identifica qué tareas se siguen haciendo dos veces, dónde se pierde información y qué procesos pueden automatizarse.</t>
  </si>
  <si>
    <t>Sí</t>
  </si>
  <si>
    <t>Responde a las 30 preguntas con Sí, Parcialmente o No. El test calcula tu puntuación y te indica en qué nivel de madurez digital está tu gestión.</t>
  </si>
  <si>
    <t>Gestión conectada</t>
  </si>
  <si>
    <t>36-49</t>
  </si>
  <si>
    <t>La mayor parte de la información está centralizada y hay automatización, aunque todavía existen áreas de mejora.</t>
  </si>
  <si>
    <t>Trabaja especialmente reporting, automatizaciones avanzadas, portales para propietarios/inquilinos y métricas de eficiencia.</t>
  </si>
  <si>
    <t>Gestión escalable</t>
  </si>
  <si>
    <t>50-60</t>
  </si>
  <si>
    <t>Los procesos están estructurados, medidos y automatizados, por lo que la cartera puede crecer con mayor control.</t>
  </si>
  <si>
    <t>El foco pasa de digitalizar a optimizar: medir tiempos, márgenes, capacidad operativa y calidad del servicio.</t>
  </si>
  <si>
    <t>Se actualiza automáticamente al responder la hoja «Test».</t>
  </si>
  <si>
    <t>Hoja auxiliar: puntuación por respuesta y umbrales de cada nivel. Solo edítala si quieres personalizar el test.</t>
  </si>
  <si>
    <t>Nº</t>
  </si>
  <si>
    <t>Puntuación total</t>
  </si>
  <si>
    <t>Área</t>
  </si>
  <si>
    <t>Test de madurez digital</t>
  </si>
  <si>
    <t>Pregunta</t>
  </si>
  <si>
    <t>Autodiagnóstico para gestores de alquileres · 30 preguntas · 5 minutos</t>
  </si>
  <si>
    <t>Puntos</t>
  </si>
  <si>
    <t>Observaciones / acción pendiente</t>
  </si>
  <si>
    <t>Madurez</t>
  </si>
  <si>
    <t>CÓMO UTILIZAR EL TEST</t>
  </si>
  <si>
    <t>1   CENTRALIZACIÓN DE LA INFORMACIÓN</t>
  </si>
  <si>
    <t>Centralización de la información</t>
  </si>
  <si>
    <t>Completa las 30 preguntas</t>
  </si>
  <si>
    <t>¿Tienes todos los contratos de alquiler centralizados y accesibles desde un mismo lugar?</t>
  </si>
  <si>
    <t>En la hoja «Test», elige Sí, Parcialmente o No en cada pregunta. La puntuación se calcula automáticamente.</t>
  </si>
  <si>
    <t>Consulta tu nivel</t>
  </si>
  <si>
    <t>Ve a la hoja «Resultado» para ver tu puntuación total, nivel de madurez y desglose por áreas.</t>
  </si>
  <si>
    <t>Detecta tus puntos débiles</t>
  </si>
  <si>
    <t>Las respuestas con 0 o 1 punto indican procesos que conviene revisar antes de seguir aumentando la cartera.</t>
  </si>
  <si>
    <t>Prioriza</t>
  </si>
  <si>
    <t>No intentes digitalizar todo a la vez. Empieza por los procesos con más impacto en tiempo, control financiero y servicio.</t>
  </si>
  <si>
    <t>Repite el test</t>
  </si>
  <si>
    <t>Vuelve a realizarlo después de implantar mejoras para comprobar si la gestión ha avanzado.</t>
  </si>
  <si>
    <t>QUÉ MIDE ESTE TEST</t>
  </si>
  <si>
    <t>Centralización</t>
  </si>
  <si>
    <t>Si la información crítica está ordenada, accesible y relacionada.</t>
  </si>
  <si>
    <t>Finanzas</t>
  </si>
  <si>
    <t>Si puedes controlar cobros, gastos, liquidaciones y rentabilidad sin depender de cálculos manuales.</t>
  </si>
  <si>
    <t>Contratos</t>
  </si>
  <si>
    <t>Si fechas y vencimientos se gestionan de forma proactiva.</t>
  </si>
  <si>
    <t>Incidencias</t>
  </si>
  <si>
    <t>Si existe trazabilidad sobre reparaciones, costes y responsables.</t>
  </si>
  <si>
    <t>Comunicación</t>
  </si>
  <si>
    <t>Si propietarios e inquilinos disponen de procesos claros y autoservicio cuando es posible.</t>
  </si>
  <si>
    <t>Escalabilidad</t>
  </si>
  <si>
    <t>Si tu forma de trabajar puede absorber más inmuebles sin multiplicar proporcionalmente la carga administrativa.</t>
  </si>
  <si>
    <t>LEYENDA</t>
  </si>
  <si>
    <t>Casilla para responder (desplegable Sí / Parcialmente / No) u observaciones</t>
  </si>
  <si>
    <t>Cálculo automático</t>
  </si>
  <si>
    <t>Resultado principal</t>
  </si>
  <si>
    <t>¿Quieres dar el salto a una gestión conectada y escalable? Descubre homming · Solicita una demo → homming.com/solicitar-demo</t>
  </si>
  <si>
    <t>Preguntas respondidas</t>
  </si>
  <si>
    <t>¿Puedes localizar en menos de un minuto la información clave de cualquier inmueble?</t>
  </si>
  <si>
    <t>PUNTUACIÓN POR ÁREA</t>
  </si>
  <si>
    <t>Máximo</t>
  </si>
  <si>
    <t>%</t>
  </si>
  <si>
    <t>Progreso</t>
  </si>
  <si>
    <t>¿La información de propietarios, inquilinos e inmuebles está relacionada entre sí y no repartida en varias herramientas?</t>
  </si>
  <si>
    <t>¿Tienes un histórico accesible de contratos, documentos y cambios de cada inmueble?</t>
  </si>
  <si>
    <t>¿Has reducido al mínimo la dependencia de carpetas locales, correos y archivos dispersos?</t>
  </si>
  <si>
    <t>2   COBROS, GASTOS Y RENTABILIDAD</t>
  </si>
  <si>
    <t>Cobros, gastos y rentabilidad</t>
  </si>
  <si>
    <t>¿Puedes conocer los impagos o cobros pendientes en menos de un minuto?</t>
  </si>
  <si>
    <t>Contratos y vencimientos</t>
  </si>
  <si>
    <t>¿Tienes identificados automáticamente los ingresos y gastos de cada inmueble?</t>
  </si>
  <si>
    <t>Incidencias y mantenimiento</t>
  </si>
  <si>
    <t>¿Puedes conocer la rentabilidad de cada inmueble sin preparar cálculos manuales?</t>
  </si>
  <si>
    <t>Comunicación y servicio</t>
  </si>
  <si>
    <t>¿Puedes comparar rápidamente la rentabilidad entre distintos inmuebles de la cartera?</t>
  </si>
  <si>
    <t>Automatización y escalabilidad</t>
  </si>
  <si>
    <t>¿Generas liquidaciones para propietarios sin depender de procesos manuales repetitivos?</t>
  </si>
  <si>
    <t>¿Dispones de informes actualizados sobre la evolución económica de la cartera?</t>
  </si>
  <si>
    <t>Las áreas por debajo del 50 % se marcan en coral: empieza por ahí.</t>
  </si>
  <si>
    <t>NIVELES DE MADUREZ</t>
  </si>
  <si>
    <t>3   CONTRATOS Y VENCIMIENTOS</t>
  </si>
  <si>
    <t>Qué significa y cómo avanzar</t>
  </si>
  <si>
    <t>¿Recibes avisos antes del vencimiento de contratos, seguros u otras fechas importantes?</t>
  </si>
  <si>
    <t>¿Tienes identificadas las próximas revisiones o actualizaciones de renta?</t>
  </si>
  <si>
    <t>¿Puedes saber en segundos qué contratos vencen en los próximos 30, 60 o 90 días?</t>
  </si>
  <si>
    <t>¿Las tareas relacionadas con renovaciones y vencimientos están asignadas y controladas?</t>
  </si>
  <si>
    <t>4   INCIDENCIAS Y MANTENIMIENTO</t>
  </si>
  <si>
    <t>¿Existe un histórico de incidencias de cada inmueble?</t>
  </si>
  <si>
    <t>¿Las incidencias se registran en un sistema y no dependen únicamente de WhatsApp, llamadas o correos?</t>
  </si>
  <si>
    <t>¿Puedes saber cuántas incidencias están abiertas, su prioridad y quién las gestiona?</t>
  </si>
  <si>
    <t>¿Puedes conocer cuánto está costando el mantenimiento de cada inmueble?</t>
  </si>
  <si>
    <t>¿Tienes controlados proveedores, presupuestos y costes finales de las reparaciones?</t>
  </si>
  <si>
    <t>5   COMUNICACIÓN Y SERVICIO</t>
  </si>
  <si>
    <t>¿Tus propietarios pueden consultar información sobre sus inmuebles sin tener que pedírtela cada vez?</t>
  </si>
  <si>
    <t>Siguiente paso</t>
  </si>
  <si>
    <t>Revisa las preguntas con 0 o 1 punto. Esas respuestas forman tu hoja de ruta prioritaria para mejorar el sistema de gestión.</t>
  </si>
  <si>
    <t>Nota</t>
  </si>
  <si>
    <t>Este test es una herramienta orientativa de autodiagnóstico. No pretende sustituir una auditoría operativa detallada.</t>
  </si>
  <si>
    <t>¿Los inquilinos disponen de un canal claro para comunicar incidencias o realizar gestiones?</t>
  </si>
  <si>
    <t>¿Tienes plantillas o automatizaciones para las comunicaciones repetitivas?</t>
  </si>
  <si>
    <t>¿Puedes consultar fácilmente el histórico de comunicaciones relevantes con propietarios e inquilinos?</t>
  </si>
  <si>
    <t>6   AUTOMATIZACIÓN Y ESCALABILIDAD</t>
  </si>
  <si>
    <t>¿Dependes poco de Excel para gestionar el día a día de la cartera?</t>
  </si>
  <si>
    <t>¿Las tareas repetitivas —avisos, cobros, liquidaciones o comunicaciones— están automatizadas siempre que es posible?</t>
  </si>
  <si>
    <t>¿Puedes incorporar nuevos inmuebles sin crear nuevos procesos manuales desde cero?</t>
  </si>
  <si>
    <t>¿Podrías añadir 20 inmuebles sin incrementar proporcionalmente las horas de gestión?</t>
  </si>
  <si>
    <t>¿Tu equipo puede trabajar sobre la misma información sin duplicidades ni versiones distintas de un archivo?</t>
  </si>
  <si>
    <t>¿Dispones de datos suficientes para tomar decisiones sobre crecimiento, costes y eficiencia de la cartera?</t>
  </si>
  <si>
    <t>PUNTUACIÓN TOTAL</t>
  </si>
  <si>
    <t>NIVEL DE MADUREZ</t>
  </si>
  <si>
    <t>Consejo: no te fijes solo en la puntuación total. Revisa especialmente las preguntas respondidas con «No» o «Parcialmente»: son los puntos donde existe mayor riesgo de ineficiencia, errores o dificultad para escalar.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</si>
</sst>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&quot; / 60&quot;"/>
    <numFmt numFmtId="165" formatCode="0&quot; / 30&quot;"/>
  </numFmts>
  <fonts count="24">
    <font>
      <sz val="11.0"/>
      <color theme="1"/>
      <name val="Calibri"/>
      <scheme val="minor"/>
    </font>
    <font>
      <b/>
      <sz val="10.0"/>
      <color rgb="FFFFFFFF"/>
      <name val="Roboto"/>
    </font>
    <font>
      <b/>
      <sz val="22.0"/>
      <color rgb="FF009066"/>
      <name val="Roboto"/>
    </font>
    <font>
      <sz val="10.0"/>
      <color rgb="FF3C3C3B"/>
      <name val="Roboto"/>
    </font>
    <font>
      <b/>
      <sz val="20.0"/>
      <color rgb="FF3C3C3B"/>
      <name val="Roboto"/>
    </font>
    <font>
      <sz val="10.0"/>
      <color rgb="FF6D6D6C"/>
      <name val="Roboto"/>
    </font>
    <font>
      <i/>
      <sz val="9.0"/>
      <color rgb="FF6D6D6C"/>
      <name val="Roboto"/>
    </font>
    <font>
      <b/>
      <sz val="9.0"/>
      <color rgb="FFFFFFFF"/>
      <name val="Roboto"/>
    </font>
    <font>
      <b/>
      <sz val="9.0"/>
      <color rgb="FF6D6D6C"/>
      <name val="Roboto"/>
    </font>
    <font/>
    <font>
      <b/>
      <sz val="10.0"/>
      <color rgb="FF3C3C3B"/>
      <name val="Roboto"/>
    </font>
    <font>
      <b/>
      <sz val="11.0"/>
      <color rgb="FF3C3C3B"/>
      <name val="Roboto"/>
    </font>
    <font>
      <sz val="9.0"/>
      <color rgb="FF6D6D6C"/>
      <name val="Roboto"/>
    </font>
    <font>
      <b/>
      <sz val="10.0"/>
      <color rgb="FF006B4C"/>
      <name val="Roboto"/>
    </font>
    <font>
      <b/>
      <sz val="18.0"/>
      <color rgb="FF3C3C3B"/>
      <name val="Roboto"/>
    </font>
    <font>
      <sz val="11.0"/>
      <color theme="1"/>
      <name val="Calibri"/>
    </font>
    <font>
      <b/>
      <sz val="14.0"/>
      <color rgb="FF006B4C"/>
      <name val="Roboto"/>
    </font>
    <font>
      <sz val="11.0"/>
      <color rgb="FF3C3C3B"/>
      <name val="Roboto"/>
    </font>
    <font>
      <sz val="9.0"/>
      <color rgb="FF3C3C3B"/>
      <name val="Roboto"/>
    </font>
    <font>
      <sz val="9.0"/>
      <color rgb="FF009066"/>
      <name val="Arial"/>
    </font>
    <font>
      <i/>
      <sz val="8.0"/>
      <color rgb="FF6D6D6C"/>
      <name val="Roboto"/>
    </font>
    <font>
      <b/>
      <u/>
      <sz val="10.0"/>
      <color rgb="FF006B4C"/>
      <name val="Roboto"/>
    </font>
    <font>
      <b/>
      <sz val="14.0"/>
      <color rgb="FF3C3C3B"/>
      <name val="Roboto"/>
    </font>
    <font>
      <b/>
      <sz val="12.0"/>
      <color rgb="FF006B4C"/>
      <name val="Roboto"/>
    </font>
  </fonts>
  <fills count="8">
    <fill>
      <patternFill patternType="none"/>
    </fill>
    <fill>
      <patternFill patternType="lightGray"/>
    </fill>
    <fill>
      <patternFill patternType="solid">
        <fgColor rgb="FF006B4C"/>
        <bgColor rgb="FF006B4C"/>
      </patternFill>
    </fill>
    <fill>
      <patternFill patternType="solid">
        <fgColor rgb="FFE2FAEF"/>
        <bgColor rgb="FFE2FAEF"/>
      </patternFill>
    </fill>
    <fill>
      <patternFill patternType="solid">
        <fgColor rgb="FF009066"/>
        <bgColor rgb="FF009066"/>
      </patternFill>
    </fill>
    <fill>
      <patternFill patternType="solid">
        <fgColor rgb="FFFDE8E1"/>
        <bgColor rgb="FFFDE8E1"/>
      </patternFill>
    </fill>
    <fill>
      <patternFill patternType="solid">
        <fgColor rgb="FFF3FCF8"/>
        <bgColor rgb="FFF3FCF8"/>
      </patternFill>
    </fill>
    <fill>
      <patternFill patternType="solid">
        <fgColor rgb="FF8AEABF"/>
        <bgColor rgb="FF8AEABF"/>
      </patternFill>
    </fill>
  </fills>
  <borders count="14">
    <border/>
    <border>
      <left/>
      <right/>
      <top/>
      <bottom/>
    </border>
    <border>
      <left style="thin">
        <color rgb="FFCFEEE0"/>
      </left>
      <right style="thin">
        <color rgb="FFCFEEE0"/>
      </right>
      <top style="thin">
        <color rgb="FFCFEEE0"/>
      </top>
      <bottom style="thin">
        <color rgb="FFCFEEE0"/>
      </bottom>
    </border>
    <border>
      <left/>
      <top/>
      <bottom/>
    </border>
    <border>
      <top/>
      <bottom/>
    </border>
    <border>
      <right/>
      <top/>
      <bottom/>
    </border>
    <border>
      <left style="thin">
        <color rgb="FFEB7656"/>
      </left>
      <right style="thin">
        <color rgb="FFEB7656"/>
      </right>
      <top style="thin">
        <color rgb="FFEB7656"/>
      </top>
      <bottom style="thin">
        <color rgb="FFEB7656"/>
      </bottom>
    </border>
    <border>
      <left style="thin">
        <color rgb="FFCFEEE0"/>
      </left>
      <top style="thin">
        <color rgb="FFCFEEE0"/>
      </top>
      <bottom style="thin">
        <color rgb="FFCFEEE0"/>
      </bottom>
    </border>
    <border>
      <right style="thin">
        <color rgb="FFCFEEE0"/>
      </right>
      <top style="thin">
        <color rgb="FFCFEEE0"/>
      </top>
      <bottom style="thin">
        <color rgb="FFCFEEE0"/>
      </bottom>
    </border>
    <border>
      <left style="thin">
        <color rgb="FFB9E8D2"/>
      </left>
      <right style="thin">
        <color rgb="FFB9E8D2"/>
      </right>
      <top style="thin">
        <color rgb="FFB9E8D2"/>
      </top>
      <bottom style="thin">
        <color rgb="FFB9E8D2"/>
      </bottom>
    </border>
    <border>
      <top style="thin">
        <color rgb="FFCFEEE0"/>
      </top>
      <bottom style="thin">
        <color rgb="FFCFEEE0"/>
      </bottom>
    </border>
    <border>
      <left style="thin">
        <color rgb="FFB9E8D2"/>
      </left>
      <top style="thin">
        <color rgb="FFB9E8D2"/>
      </top>
      <bottom style="thin">
        <color rgb="FFB9E8D2"/>
      </bottom>
    </border>
    <border>
      <right style="thin">
        <color rgb="FFB9E8D2"/>
      </right>
      <top style="thin">
        <color rgb="FFB9E8D2"/>
      </top>
      <bottom style="thin">
        <color rgb="FFB9E8D2"/>
      </bottom>
    </border>
    <border>
      <top style="thin">
        <color rgb="FFB9E8D2"/>
      </top>
      <bottom style="thin">
        <color rgb="FFB9E8D2"/>
      </bottom>
    </border>
  </borders>
  <cellStyleXfs count="1">
    <xf borderId="0" fillId="0" fontId="0" numFmtId="0" applyAlignment="1" applyFont="1"/>
  </cellStyleXfs>
  <cellXfs count="5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2" fillId="0" fontId="3" numFmtId="0" xfId="0" applyAlignment="1" applyBorder="1" applyFont="1">
      <alignment shrinkToFit="0" vertical="top" wrapText="1"/>
    </xf>
    <xf borderId="0" fillId="0" fontId="4" numFmtId="0" xfId="0" applyAlignment="1" applyFont="1">
      <alignment shrinkToFit="0" vertical="bottom" wrapText="0"/>
    </xf>
    <xf borderId="0" fillId="0" fontId="5" numFmtId="0" xfId="0" applyAlignment="1" applyFont="1">
      <alignment shrinkToFit="0" vertical="top" wrapText="1"/>
    </xf>
    <xf borderId="0" fillId="0" fontId="6" numFmtId="0" xfId="0" applyAlignment="1" applyFont="1">
      <alignment shrinkToFit="0" vertical="bottom" wrapText="0"/>
    </xf>
    <xf borderId="2" fillId="2" fontId="7" numFmtId="0" xfId="0" applyAlignment="1" applyBorder="1" applyFill="1" applyFont="1">
      <alignment shrinkToFit="0" vertical="center" wrapText="1"/>
    </xf>
    <xf borderId="1" fillId="3" fontId="8" numFmtId="0" xfId="0" applyAlignment="1" applyBorder="1" applyFill="1" applyFont="1">
      <alignment shrinkToFit="0" vertical="bottom" wrapText="0"/>
    </xf>
    <xf borderId="3" fillId="4" fontId="1" numFmtId="0" xfId="0" applyAlignment="1" applyBorder="1" applyFill="1" applyFont="1">
      <alignment shrinkToFit="0" vertical="center" wrapText="0"/>
    </xf>
    <xf borderId="3" fillId="3" fontId="8" numFmtId="0" xfId="0" applyAlignment="1" applyBorder="1" applyFill="1" applyFont="1">
      <alignment shrinkToFit="0" vertical="bottom" wrapText="0"/>
    </xf>
    <xf borderId="4" fillId="0" fontId="9" numFmtId="0" xfId="0" applyBorder="1" applyFont="1"/>
    <xf borderId="5" fillId="0" fontId="9" numFmtId="0" xfId="0" applyBorder="1" applyFont="1"/>
    <xf borderId="6" fillId="5" fontId="10" numFmtId="0" xfId="0" applyAlignment="1" applyBorder="1" applyFill="1" applyFont="1">
      <alignment horizontal="center" shrinkToFit="0" vertical="center" wrapText="0"/>
    </xf>
    <xf borderId="6" fillId="5" fontId="11" numFmtId="0" xfId="0" applyAlignment="1" applyBorder="1" applyFill="1" applyFont="1">
      <alignment horizontal="center" shrinkToFit="0" vertical="center" wrapText="0"/>
    </xf>
    <xf borderId="2" fillId="0" fontId="12" numFmtId="0" xfId="0" applyAlignment="1" applyBorder="1" applyFont="1">
      <alignment shrinkToFit="0" vertical="center" wrapText="1"/>
    </xf>
    <xf borderId="0" fillId="0" fontId="10" numFmtId="0" xfId="0" applyAlignment="1" applyFont="1">
      <alignment shrinkToFit="0" vertical="center" wrapText="1"/>
    </xf>
    <xf borderId="2" fillId="0" fontId="3" numFmtId="0" xfId="0" applyAlignment="1" applyBorder="1" applyFont="1">
      <alignment shrinkToFit="0" vertical="center" wrapText="1"/>
    </xf>
    <xf borderId="0" fillId="0" fontId="3" numFmtId="0" xfId="0" applyAlignment="1" applyFont="1">
      <alignment shrinkToFit="0" vertical="center" wrapText="1"/>
    </xf>
    <xf borderId="7" fillId="3" fontId="13" numFmtId="0" xfId="0" applyAlignment="1" applyBorder="1" applyFill="1" applyFont="1">
      <alignment shrinkToFit="0" vertical="center" wrapText="0"/>
    </xf>
    <xf borderId="8" fillId="0" fontId="9" numFmtId="0" xfId="0" applyBorder="1" applyFont="1"/>
    <xf borderId="1" fillId="3" fontId="14" numFmtId="164" xfId="0" applyAlignment="1" applyBorder="1" applyFill="1" applyFont="1" applyNumberFormat="1">
      <alignment horizontal="left" shrinkToFit="0" vertical="center" wrapText="1"/>
    </xf>
    <xf borderId="9" fillId="6" fontId="10" numFmtId="0" xfId="0" applyAlignment="1" applyBorder="1" applyFill="1" applyFont="1">
      <alignment horizontal="center" shrinkToFit="0" vertical="center" wrapText="0"/>
    </xf>
    <xf borderId="3" fillId="3" fontId="14" numFmtId="9" xfId="0" applyAlignment="1" applyBorder="1" applyFill="1" applyFont="1" applyNumberFormat="1">
      <alignment horizontal="left" shrinkToFit="0" vertical="center" wrapText="1"/>
    </xf>
    <xf borderId="9" fillId="6" fontId="15" numFmtId="0" xfId="0" applyAlignment="1" applyBorder="1" applyFill="1" applyFont="1">
      <alignment shrinkToFit="0" vertical="bottom" wrapText="0"/>
    </xf>
    <xf borderId="0" fillId="0" fontId="3" numFmtId="0" xfId="0" applyAlignment="1" applyFont="1">
      <alignment shrinkToFit="0" vertical="center" wrapText="0"/>
    </xf>
    <xf borderId="3" fillId="7" fontId="16" numFmtId="49" xfId="0" applyAlignment="1" applyBorder="1" applyFill="1" applyFont="1" applyNumberFormat="1">
      <alignment horizontal="left" shrinkToFit="0" vertical="center" wrapText="1"/>
    </xf>
    <xf borderId="9" fillId="3" fontId="15" numFmtId="0" xfId="0" applyAlignment="1" applyBorder="1" applyFill="1" applyFont="1">
      <alignment shrinkToFit="0" vertical="bottom" wrapText="0"/>
    </xf>
    <xf borderId="9" fillId="7" fontId="15" numFmtId="0" xfId="0" applyAlignment="1" applyBorder="1" applyFill="1" applyFont="1">
      <alignment shrinkToFit="0" vertical="bottom" wrapText="0"/>
    </xf>
    <xf borderId="0" fillId="0" fontId="17" numFmtId="0" xfId="0" applyAlignment="1" applyFont="1">
      <alignment shrinkToFit="0" vertical="center" wrapText="1"/>
    </xf>
    <xf borderId="9" fillId="3" fontId="10" numFmtId="0" xfId="0" applyAlignment="1" applyBorder="1" applyFill="1" applyFont="1">
      <alignment horizontal="center" shrinkToFit="0" vertical="center" wrapText="0"/>
    </xf>
    <xf borderId="0" fillId="0" fontId="12" numFmtId="0" xfId="0" applyAlignment="1" applyFont="1">
      <alignment shrinkToFit="0" vertical="bottom" wrapText="0"/>
    </xf>
    <xf borderId="9" fillId="6" fontId="18" numFmtId="0" xfId="0" applyAlignment="1" applyBorder="1" applyFill="1" applyFont="1">
      <alignment shrinkToFit="0" vertical="center" wrapText="1"/>
    </xf>
    <xf borderId="0" fillId="0" fontId="10" numFmtId="165" xfId="0" applyAlignment="1" applyFont="1" applyNumberFormat="1">
      <alignment shrinkToFit="0" vertical="bottom" wrapText="0"/>
    </xf>
    <xf borderId="2" fillId="0" fontId="10" numFmtId="0" xfId="0" applyAlignment="1" applyBorder="1" applyFont="1">
      <alignment horizontal="center" shrinkToFit="0" vertical="center" wrapText="0"/>
    </xf>
    <xf borderId="2" fillId="0" fontId="10" numFmtId="9" xfId="0" applyAlignment="1" applyBorder="1" applyFont="1" applyNumberFormat="1">
      <alignment horizontal="center" shrinkToFit="0" vertical="center" wrapText="0"/>
    </xf>
    <xf borderId="2" fillId="0" fontId="19" numFmtId="0" xfId="0" applyAlignment="1" applyBorder="1" applyFont="1">
      <alignment shrinkToFit="0" vertical="bottom" wrapText="0"/>
    </xf>
    <xf borderId="0" fillId="0" fontId="20" numFmtId="0" xfId="0" applyAlignment="1" applyFont="1">
      <alignment shrinkToFit="0" vertical="bottom" wrapText="0"/>
    </xf>
    <xf borderId="3" fillId="7" fontId="21" numFmtId="0" xfId="0" applyAlignment="1" applyBorder="1" applyFill="1" applyFont="1">
      <alignment shrinkToFit="0" vertical="center" wrapText="1"/>
    </xf>
    <xf borderId="7" fillId="2" fontId="7" numFmtId="0" xfId="0" applyAlignment="1" applyBorder="1" applyFill="1" applyFont="1">
      <alignment shrinkToFit="0" vertical="center" wrapText="1"/>
    </xf>
    <xf borderId="10" fillId="0" fontId="9" numFmtId="0" xfId="0" applyBorder="1" applyFont="1"/>
    <xf borderId="2" fillId="0" fontId="10" numFmtId="0" xfId="0" applyAlignment="1" applyBorder="1" applyFont="1">
      <alignment shrinkToFit="0" vertical="center" wrapText="0"/>
    </xf>
    <xf borderId="2" fillId="0" fontId="3" numFmtId="0" xfId="0" applyAlignment="1" applyBorder="1" applyFont="1">
      <alignment horizontal="center" shrinkToFit="0" vertical="center" wrapText="0"/>
    </xf>
    <xf borderId="7" fillId="0" fontId="18" numFmtId="0" xfId="0" applyAlignment="1" applyBorder="1" applyFont="1">
      <alignment shrinkToFit="0" vertical="center" wrapText="1"/>
    </xf>
    <xf borderId="0" fillId="0" fontId="10" numFmtId="0" xfId="0" applyAlignment="1" applyFont="1">
      <alignment shrinkToFit="0" vertical="center" wrapText="0"/>
    </xf>
    <xf borderId="0" fillId="0" fontId="12" numFmtId="0" xfId="0" applyAlignment="1" applyFont="1">
      <alignment shrinkToFit="0" vertical="center" wrapText="1"/>
    </xf>
    <xf borderId="0" fillId="0" fontId="11" numFmtId="0" xfId="0" applyAlignment="1" applyFont="1">
      <alignment horizontal="right" shrinkToFit="0" vertical="center" wrapText="0"/>
    </xf>
    <xf borderId="11" fillId="7" fontId="22" numFmtId="164" xfId="0" applyAlignment="1" applyBorder="1" applyFill="1" applyFont="1" applyNumberFormat="1">
      <alignment horizontal="center" shrinkToFit="0" vertical="center" wrapText="0"/>
    </xf>
    <xf borderId="12" fillId="0" fontId="9" numFmtId="0" xfId="0" applyBorder="1" applyFont="1"/>
    <xf borderId="11" fillId="3" fontId="23" numFmtId="0" xfId="0" applyAlignment="1" applyBorder="1" applyFill="1" applyFont="1">
      <alignment horizontal="center" shrinkToFit="0" vertical="center" wrapText="0"/>
    </xf>
    <xf borderId="13" fillId="0" fontId="9" numFmtId="0" xfId="0" applyBorder="1" applyFont="1"/>
    <xf borderId="0" fillId="0" fontId="5" numFmtId="0" xfId="0" applyAlignment="1" applyFont="1">
      <alignment horizontal="right" shrinkToFit="0" vertical="center" wrapText="0"/>
    </xf>
    <xf borderId="0" fillId="0" fontId="10" numFmtId="165" xfId="0" applyAlignment="1" applyFont="1" applyNumberFormat="1">
      <alignment horizontal="center" shrinkToFit="0" vertical="bottom" wrapText="0"/>
    </xf>
    <xf borderId="3" fillId="3" fontId="6" numFmtId="0" xfId="0" applyAlignment="1" applyBorder="1" applyFill="1" applyFont="1">
      <alignment shrinkToFit="0" vertical="center" wrapText="1"/>
    </xf>
  </cellXfs>
  <cellStyles count="1">
    <cellStyle xfId="0" name="Normal" builtinId="0"/>
  </cellStyles>
  <dxfs count="4">
    <dxf>
      <font>
        <b/>
        <color rgb="FFB4452B"/>
        <name val="Roboto"/>
      </font>
      <fill>
        <patternFill patternType="solid">
          <fgColor rgb="FFFDE8E1"/>
          <bgColor rgb="FFFDE8E1"/>
        </patternFill>
      </fill>
      <border/>
    </dxf>
    <dxf>
      <font/>
      <fill>
        <patternFill patternType="solid">
          <fgColor rgb="FF8AEABF"/>
          <bgColor rgb="FF8AEABF"/>
        </patternFill>
      </fill>
      <border/>
    </dxf>
    <dxf>
      <font>
        <b/>
        <color rgb="FF006B4C"/>
        <name val="Roboto"/>
      </font>
      <fill>
        <patternFill patternType="solid">
          <fgColor rgb="FF8AEABF"/>
          <bgColor rgb="FF8AEABF"/>
        </patternFill>
      </fill>
      <border/>
    </dxf>
    <dxf>
      <font>
        <b/>
        <color rgb="FF8A5A00"/>
        <name val="Roboto"/>
      </font>
      <fill>
        <patternFill patternType="solid">
          <fgColor rgb="FFFFF1C9"/>
          <bgColor rgb="FFFFF1C9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38100</xdr:colOff>
      <xdr:row>1</xdr:row>
      <xdr:rowOff>76200</xdr:rowOff>
    </xdr:from>
    <xdr:ext cx="1524000" cy="34290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38100</xdr:colOff>
      <xdr:row>1</xdr:row>
      <xdr:rowOff>76200</xdr:rowOff>
    </xdr:from>
    <xdr:ext cx="1524000" cy="34290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38100</xdr:colOff>
      <xdr:row>1</xdr:row>
      <xdr:rowOff>76200</xdr:rowOff>
    </xdr:from>
    <xdr:ext cx="1524000" cy="34290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homming.com/solicitar-demo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homming.com/solicitar-demo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homming.com/solicitar-demo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9066"/>
    <pageSetUpPr fitToPage="1"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6.0"/>
    <col customWidth="1" min="3" max="3" width="26.0"/>
    <col customWidth="1" min="4" max="4" width="70.0"/>
    <col customWidth="1" min="5" max="5" width="3.0"/>
    <col customWidth="1" min="6" max="26" width="8.71"/>
  </cols>
  <sheetData>
    <row r="1" ht="9.75" customHeight="1"/>
    <row r="2" ht="31.5" customHeight="1">
      <c r="B2" s="2"/>
    </row>
    <row r="3" ht="30.0" customHeight="1">
      <c r="B3" s="4" t="s">
        <v>34</v>
      </c>
    </row>
    <row r="4" ht="30.0" customHeight="1">
      <c r="B4" s="5" t="s">
        <v>36</v>
      </c>
    </row>
    <row r="5" ht="9.75" customHeight="1"/>
    <row r="7" ht="24.0" customHeight="1">
      <c r="B7" s="9" t="s">
        <v>40</v>
      </c>
      <c r="C7" s="11"/>
      <c r="D7" s="12"/>
    </row>
    <row r="8" ht="33.75" customHeight="1">
      <c r="B8" s="14">
        <v>1.0</v>
      </c>
      <c r="C8" s="16" t="s">
        <v>43</v>
      </c>
      <c r="D8" s="18" t="s">
        <v>45</v>
      </c>
    </row>
    <row r="9" ht="33.75" customHeight="1">
      <c r="B9" s="14">
        <v>2.0</v>
      </c>
      <c r="C9" s="16" t="s">
        <v>46</v>
      </c>
      <c r="D9" s="18" t="s">
        <v>47</v>
      </c>
    </row>
    <row r="10" ht="33.75" customHeight="1">
      <c r="B10" s="14">
        <v>3.0</v>
      </c>
      <c r="C10" s="16" t="s">
        <v>48</v>
      </c>
      <c r="D10" s="18" t="s">
        <v>49</v>
      </c>
    </row>
    <row r="11" ht="33.75" customHeight="1">
      <c r="B11" s="14">
        <v>4.0</v>
      </c>
      <c r="C11" s="16" t="s">
        <v>50</v>
      </c>
      <c r="D11" s="18" t="s">
        <v>51</v>
      </c>
    </row>
    <row r="12" ht="33.75" customHeight="1">
      <c r="B12" s="14">
        <v>5.0</v>
      </c>
      <c r="C12" s="16" t="s">
        <v>52</v>
      </c>
      <c r="D12" s="18" t="s">
        <v>53</v>
      </c>
    </row>
    <row r="14" ht="24.0" customHeight="1">
      <c r="B14" s="9" t="s">
        <v>54</v>
      </c>
      <c r="C14" s="11"/>
      <c r="D14" s="12"/>
    </row>
    <row r="15" ht="30.0" customHeight="1">
      <c r="B15" s="19" t="s">
        <v>55</v>
      </c>
      <c r="C15" s="20"/>
      <c r="D15" s="17" t="s">
        <v>56</v>
      </c>
    </row>
    <row r="16" ht="30.0" customHeight="1">
      <c r="B16" s="19" t="s">
        <v>57</v>
      </c>
      <c r="C16" s="20"/>
      <c r="D16" s="17" t="s">
        <v>58</v>
      </c>
    </row>
    <row r="17" ht="30.0" customHeight="1">
      <c r="B17" s="19" t="s">
        <v>59</v>
      </c>
      <c r="C17" s="20"/>
      <c r="D17" s="17" t="s">
        <v>60</v>
      </c>
    </row>
    <row r="18" ht="30.0" customHeight="1">
      <c r="B18" s="19" t="s">
        <v>61</v>
      </c>
      <c r="C18" s="20"/>
      <c r="D18" s="17" t="s">
        <v>62</v>
      </c>
    </row>
    <row r="19" ht="30.0" customHeight="1">
      <c r="B19" s="19" t="s">
        <v>63</v>
      </c>
      <c r="C19" s="20"/>
      <c r="D19" s="17" t="s">
        <v>64</v>
      </c>
    </row>
    <row r="20" ht="30.0" customHeight="1">
      <c r="B20" s="19" t="s">
        <v>65</v>
      </c>
      <c r="C20" s="20"/>
      <c r="D20" s="17" t="s">
        <v>66</v>
      </c>
    </row>
    <row r="21" ht="15.75" customHeight="1"/>
    <row r="22" ht="24.0" customHeight="1">
      <c r="B22" s="9" t="s">
        <v>67</v>
      </c>
      <c r="C22" s="11"/>
      <c r="D22" s="12"/>
    </row>
    <row r="23" ht="19.5" customHeight="1">
      <c r="B23" s="24"/>
      <c r="C23" s="25" t="s">
        <v>68</v>
      </c>
    </row>
    <row r="24" ht="19.5" customHeight="1">
      <c r="B24" s="27"/>
      <c r="C24" s="25" t="s">
        <v>69</v>
      </c>
    </row>
    <row r="25" ht="19.5" customHeight="1">
      <c r="B25" s="28"/>
      <c r="C25" s="25" t="s">
        <v>70</v>
      </c>
    </row>
    <row r="26" ht="15.75" customHeight="1"/>
    <row r="27" ht="31.5" customHeight="1">
      <c r="B27" s="38" t="s">
        <v>71</v>
      </c>
      <c r="C27" s="11"/>
      <c r="D27" s="12"/>
    </row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4">
    <mergeCell ref="B19:C19"/>
    <mergeCell ref="B20:C20"/>
    <mergeCell ref="B22:D22"/>
    <mergeCell ref="C23:D23"/>
    <mergeCell ref="C24:D24"/>
    <mergeCell ref="C25:D25"/>
    <mergeCell ref="B27:D27"/>
    <mergeCell ref="B4:D4"/>
    <mergeCell ref="B7:D7"/>
    <mergeCell ref="B14:D14"/>
    <mergeCell ref="B15:C15"/>
    <mergeCell ref="B16:C16"/>
    <mergeCell ref="B17:C17"/>
    <mergeCell ref="B18:C18"/>
  </mergeCells>
  <hyperlinks>
    <hyperlink r:id="rId1" ref="B27"/>
  </hyperlinks>
  <printOptions/>
  <pageMargins bottom="1.0" footer="0.0" header="0.0" left="0.75" right="0.75" top="1.0"/>
  <pageSetup fitToHeight="0"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9066"/>
    <pageSetUpPr fitToPage="1"/>
  </sheetPr>
  <sheetViews>
    <sheetView showGridLines="0" workbookViewId="0">
      <pane xSplit="1.0" ySplit="6.0" topLeftCell="B7" activePane="bottomRight" state="frozen"/>
      <selection activeCell="B1" sqref="B1" pane="topRight"/>
      <selection activeCell="A7" sqref="A7" pane="bottomLeft"/>
      <selection activeCell="B7" sqref="B7" pane="bottomRight"/>
    </sheetView>
  </sheetViews>
  <sheetFormatPr customHeight="1" defaultColWidth="14.43" defaultRowHeight="15.0"/>
  <cols>
    <col customWidth="1" min="1" max="1" width="3.0"/>
    <col customWidth="1" min="2" max="2" width="6.0"/>
    <col customWidth="1" min="3" max="3" width="26.0"/>
    <col customWidth="1" min="4" max="4" width="62.0"/>
    <col customWidth="1" min="5" max="5" width="16.0"/>
    <col customWidth="1" min="6" max="6" width="9.0"/>
    <col customWidth="1" min="7" max="7" width="36.0"/>
    <col customWidth="1" min="8" max="26" width="8.71"/>
  </cols>
  <sheetData>
    <row r="1" ht="9.75" customHeight="1"/>
    <row r="2" ht="31.5" customHeight="1">
      <c r="B2" s="2"/>
    </row>
    <row r="3" ht="30.0" customHeight="1">
      <c r="B3" s="4" t="s">
        <v>8</v>
      </c>
    </row>
    <row r="4" ht="30.0" customHeight="1">
      <c r="B4" s="5" t="s">
        <v>20</v>
      </c>
    </row>
    <row r="5" ht="9.75" customHeight="1"/>
    <row r="6" ht="24.0" customHeight="1">
      <c r="B6" s="7" t="s">
        <v>31</v>
      </c>
      <c r="C6" s="7" t="s">
        <v>33</v>
      </c>
      <c r="D6" s="7" t="s">
        <v>35</v>
      </c>
      <c r="E6" s="7" t="s">
        <v>0</v>
      </c>
      <c r="F6" s="7" t="s">
        <v>37</v>
      </c>
      <c r="G6" s="7" t="s">
        <v>38</v>
      </c>
    </row>
    <row r="7" ht="24.0" customHeight="1">
      <c r="B7" s="9" t="s">
        <v>41</v>
      </c>
      <c r="C7" s="11"/>
      <c r="D7" s="11"/>
      <c r="E7" s="11"/>
      <c r="F7" s="11"/>
      <c r="G7" s="12"/>
    </row>
    <row r="8" ht="33.75" customHeight="1">
      <c r="B8" s="13">
        <v>1.0</v>
      </c>
      <c r="C8" s="15" t="s">
        <v>42</v>
      </c>
      <c r="D8" s="17" t="s">
        <v>44</v>
      </c>
      <c r="E8" s="22"/>
      <c r="F8" s="30" t="str">
        <f t="array" ref="F8">IF(E8="","",INDEX(Listas!$B$2:$B$4,MATCH(E8,Listas!$A$2:$A$4,0)))</f>
        <v/>
      </c>
      <c r="G8" s="32"/>
    </row>
    <row r="9" ht="33.75" customHeight="1">
      <c r="B9" s="13">
        <v>2.0</v>
      </c>
      <c r="C9" s="15" t="s">
        <v>42</v>
      </c>
      <c r="D9" s="17" t="s">
        <v>73</v>
      </c>
      <c r="E9" s="22"/>
      <c r="F9" s="30" t="str">
        <f t="array" ref="F9">IF(E9="","",INDEX(Listas!$B$2:$B$4,MATCH(E9,Listas!$A$2:$A$4,0)))</f>
        <v/>
      </c>
      <c r="G9" s="32"/>
    </row>
    <row r="10" ht="33.75" customHeight="1">
      <c r="B10" s="13">
        <v>3.0</v>
      </c>
      <c r="C10" s="15" t="s">
        <v>42</v>
      </c>
      <c r="D10" s="17" t="s">
        <v>78</v>
      </c>
      <c r="E10" s="22"/>
      <c r="F10" s="30" t="str">
        <f t="array" ref="F10">IF(E10="","",INDEX(Listas!$B$2:$B$4,MATCH(E10,Listas!$A$2:$A$4,0)))</f>
        <v/>
      </c>
      <c r="G10" s="32"/>
    </row>
    <row r="11" ht="33.75" customHeight="1">
      <c r="B11" s="13">
        <v>4.0</v>
      </c>
      <c r="C11" s="15" t="s">
        <v>42</v>
      </c>
      <c r="D11" s="17" t="s">
        <v>79</v>
      </c>
      <c r="E11" s="22"/>
      <c r="F11" s="30" t="str">
        <f t="array" ref="F11">IF(E11="","",INDEX(Listas!$B$2:$B$4,MATCH(E11,Listas!$A$2:$A$4,0)))</f>
        <v/>
      </c>
      <c r="G11" s="32"/>
    </row>
    <row r="12" ht="33.75" customHeight="1">
      <c r="B12" s="13">
        <v>5.0</v>
      </c>
      <c r="C12" s="15" t="s">
        <v>42</v>
      </c>
      <c r="D12" s="17" t="s">
        <v>80</v>
      </c>
      <c r="E12" s="22"/>
      <c r="F12" s="30" t="str">
        <f t="array" ref="F12">IF(E12="","",INDEX(Listas!$B$2:$B$4,MATCH(E12,Listas!$A$2:$A$4,0)))</f>
        <v/>
      </c>
      <c r="G12" s="32"/>
    </row>
    <row r="13" ht="24.0" customHeight="1">
      <c r="B13" s="9" t="s">
        <v>81</v>
      </c>
      <c r="C13" s="11"/>
      <c r="D13" s="11"/>
      <c r="E13" s="11"/>
      <c r="F13" s="11"/>
      <c r="G13" s="12"/>
    </row>
    <row r="14" ht="33.75" customHeight="1">
      <c r="B14" s="13">
        <v>6.0</v>
      </c>
      <c r="C14" s="15" t="s">
        <v>82</v>
      </c>
      <c r="D14" s="17" t="s">
        <v>83</v>
      </c>
      <c r="E14" s="22"/>
      <c r="F14" s="30" t="str">
        <f t="array" ref="F14">IF(E14="","",INDEX(Listas!$B$2:$B$4,MATCH(E14,Listas!$A$2:$A$4,0)))</f>
        <v/>
      </c>
      <c r="G14" s="32"/>
    </row>
    <row r="15" ht="33.75" customHeight="1">
      <c r="B15" s="13">
        <v>7.0</v>
      </c>
      <c r="C15" s="15" t="s">
        <v>82</v>
      </c>
      <c r="D15" s="17" t="s">
        <v>85</v>
      </c>
      <c r="E15" s="22"/>
      <c r="F15" s="30" t="str">
        <f t="array" ref="F15">IF(E15="","",INDEX(Listas!$B$2:$B$4,MATCH(E15,Listas!$A$2:$A$4,0)))</f>
        <v/>
      </c>
      <c r="G15" s="32"/>
    </row>
    <row r="16" ht="33.75" customHeight="1">
      <c r="B16" s="13">
        <v>8.0</v>
      </c>
      <c r="C16" s="15" t="s">
        <v>82</v>
      </c>
      <c r="D16" s="17" t="s">
        <v>87</v>
      </c>
      <c r="E16" s="22"/>
      <c r="F16" s="30" t="str">
        <f t="array" ref="F16">IF(E16="","",INDEX(Listas!$B$2:$B$4,MATCH(E16,Listas!$A$2:$A$4,0)))</f>
        <v/>
      </c>
      <c r="G16" s="32"/>
    </row>
    <row r="17" ht="33.75" customHeight="1">
      <c r="B17" s="13">
        <v>9.0</v>
      </c>
      <c r="C17" s="15" t="s">
        <v>82</v>
      </c>
      <c r="D17" s="17" t="s">
        <v>89</v>
      </c>
      <c r="E17" s="22"/>
      <c r="F17" s="30" t="str">
        <f t="array" ref="F17">IF(E17="","",INDEX(Listas!$B$2:$B$4,MATCH(E17,Listas!$A$2:$A$4,0)))</f>
        <v/>
      </c>
      <c r="G17" s="32"/>
    </row>
    <row r="18" ht="33.75" customHeight="1">
      <c r="B18" s="13">
        <v>10.0</v>
      </c>
      <c r="C18" s="15" t="s">
        <v>82</v>
      </c>
      <c r="D18" s="17" t="s">
        <v>91</v>
      </c>
      <c r="E18" s="22"/>
      <c r="F18" s="30" t="str">
        <f t="array" ref="F18">IF(E18="","",INDEX(Listas!$B$2:$B$4,MATCH(E18,Listas!$A$2:$A$4,0)))</f>
        <v/>
      </c>
      <c r="G18" s="32"/>
    </row>
    <row r="19" ht="33.75" customHeight="1">
      <c r="B19" s="13">
        <v>11.0</v>
      </c>
      <c r="C19" s="15" t="s">
        <v>82</v>
      </c>
      <c r="D19" s="17" t="s">
        <v>92</v>
      </c>
      <c r="E19" s="22"/>
      <c r="F19" s="30" t="str">
        <f t="array" ref="F19">IF(E19="","",INDEX(Listas!$B$2:$B$4,MATCH(E19,Listas!$A$2:$A$4,0)))</f>
        <v/>
      </c>
      <c r="G19" s="32"/>
    </row>
    <row r="20" ht="24.0" customHeight="1">
      <c r="B20" s="9" t="s">
        <v>95</v>
      </c>
      <c r="C20" s="11"/>
      <c r="D20" s="11"/>
      <c r="E20" s="11"/>
      <c r="F20" s="11"/>
      <c r="G20" s="12"/>
    </row>
    <row r="21" ht="33.75" customHeight="1">
      <c r="B21" s="13">
        <v>12.0</v>
      </c>
      <c r="C21" s="15" t="s">
        <v>84</v>
      </c>
      <c r="D21" s="17" t="s">
        <v>97</v>
      </c>
      <c r="E21" s="22"/>
      <c r="F21" s="30" t="str">
        <f t="array" ref="F21">IF(E21="","",INDEX(Listas!$B$2:$B$4,MATCH(E21,Listas!$A$2:$A$4,0)))</f>
        <v/>
      </c>
      <c r="G21" s="32"/>
    </row>
    <row r="22" ht="33.75" customHeight="1">
      <c r="B22" s="13">
        <v>13.0</v>
      </c>
      <c r="C22" s="15" t="s">
        <v>84</v>
      </c>
      <c r="D22" s="17" t="s">
        <v>98</v>
      </c>
      <c r="E22" s="22"/>
      <c r="F22" s="30" t="str">
        <f t="array" ref="F22">IF(E22="","",INDEX(Listas!$B$2:$B$4,MATCH(E22,Listas!$A$2:$A$4,0)))</f>
        <v/>
      </c>
      <c r="G22" s="32"/>
    </row>
    <row r="23" ht="33.75" customHeight="1">
      <c r="B23" s="13">
        <v>14.0</v>
      </c>
      <c r="C23" s="15" t="s">
        <v>84</v>
      </c>
      <c r="D23" s="17" t="s">
        <v>99</v>
      </c>
      <c r="E23" s="22"/>
      <c r="F23" s="30" t="str">
        <f t="array" ref="F23">IF(E23="","",INDEX(Listas!$B$2:$B$4,MATCH(E23,Listas!$A$2:$A$4,0)))</f>
        <v/>
      </c>
      <c r="G23" s="32"/>
    </row>
    <row r="24" ht="33.75" customHeight="1">
      <c r="B24" s="13">
        <v>15.0</v>
      </c>
      <c r="C24" s="15" t="s">
        <v>84</v>
      </c>
      <c r="D24" s="17" t="s">
        <v>100</v>
      </c>
      <c r="E24" s="22"/>
      <c r="F24" s="30" t="str">
        <f t="array" ref="F24">IF(E24="","",INDEX(Listas!$B$2:$B$4,MATCH(E24,Listas!$A$2:$A$4,0)))</f>
        <v/>
      </c>
      <c r="G24" s="32"/>
    </row>
    <row r="25" ht="24.0" customHeight="1">
      <c r="B25" s="9" t="s">
        <v>101</v>
      </c>
      <c r="C25" s="11"/>
      <c r="D25" s="11"/>
      <c r="E25" s="11"/>
      <c r="F25" s="11"/>
      <c r="G25" s="12"/>
    </row>
    <row r="26" ht="33.75" customHeight="1">
      <c r="B26" s="13">
        <v>16.0</v>
      </c>
      <c r="C26" s="15" t="s">
        <v>86</v>
      </c>
      <c r="D26" s="17" t="s">
        <v>102</v>
      </c>
      <c r="E26" s="22"/>
      <c r="F26" s="30" t="str">
        <f t="array" ref="F26">IF(E26="","",INDEX(Listas!$B$2:$B$4,MATCH(E26,Listas!$A$2:$A$4,0)))</f>
        <v/>
      </c>
      <c r="G26" s="32"/>
    </row>
    <row r="27" ht="33.75" customHeight="1">
      <c r="B27" s="13">
        <v>17.0</v>
      </c>
      <c r="C27" s="15" t="s">
        <v>86</v>
      </c>
      <c r="D27" s="17" t="s">
        <v>103</v>
      </c>
      <c r="E27" s="22"/>
      <c r="F27" s="30" t="str">
        <f t="array" ref="F27">IF(E27="","",INDEX(Listas!$B$2:$B$4,MATCH(E27,Listas!$A$2:$A$4,0)))</f>
        <v/>
      </c>
      <c r="G27" s="32"/>
    </row>
    <row r="28" ht="33.75" customHeight="1">
      <c r="B28" s="13">
        <v>18.0</v>
      </c>
      <c r="C28" s="15" t="s">
        <v>86</v>
      </c>
      <c r="D28" s="17" t="s">
        <v>104</v>
      </c>
      <c r="E28" s="22"/>
      <c r="F28" s="30" t="str">
        <f t="array" ref="F28">IF(E28="","",INDEX(Listas!$B$2:$B$4,MATCH(E28,Listas!$A$2:$A$4,0)))</f>
        <v/>
      </c>
      <c r="G28" s="32"/>
    </row>
    <row r="29" ht="33.75" customHeight="1">
      <c r="B29" s="13">
        <v>19.0</v>
      </c>
      <c r="C29" s="15" t="s">
        <v>86</v>
      </c>
      <c r="D29" s="17" t="s">
        <v>105</v>
      </c>
      <c r="E29" s="22"/>
      <c r="F29" s="30" t="str">
        <f t="array" ref="F29">IF(E29="","",INDEX(Listas!$B$2:$B$4,MATCH(E29,Listas!$A$2:$A$4,0)))</f>
        <v/>
      </c>
      <c r="G29" s="32"/>
    </row>
    <row r="30" ht="33.75" customHeight="1">
      <c r="B30" s="13">
        <v>20.0</v>
      </c>
      <c r="C30" s="15" t="s">
        <v>86</v>
      </c>
      <c r="D30" s="17" t="s">
        <v>106</v>
      </c>
      <c r="E30" s="22"/>
      <c r="F30" s="30" t="str">
        <f t="array" ref="F30">IF(E30="","",INDEX(Listas!$B$2:$B$4,MATCH(E30,Listas!$A$2:$A$4,0)))</f>
        <v/>
      </c>
      <c r="G30" s="32"/>
    </row>
    <row r="31" ht="24.0" customHeight="1">
      <c r="B31" s="9" t="s">
        <v>107</v>
      </c>
      <c r="C31" s="11"/>
      <c r="D31" s="11"/>
      <c r="E31" s="11"/>
      <c r="F31" s="11"/>
      <c r="G31" s="12"/>
    </row>
    <row r="32" ht="33.75" customHeight="1">
      <c r="B32" s="13">
        <v>21.0</v>
      </c>
      <c r="C32" s="15" t="s">
        <v>88</v>
      </c>
      <c r="D32" s="17" t="s">
        <v>108</v>
      </c>
      <c r="E32" s="22"/>
      <c r="F32" s="30" t="str">
        <f t="array" ref="F32">IF(E32="","",INDEX(Listas!$B$2:$B$4,MATCH(E32,Listas!$A$2:$A$4,0)))</f>
        <v/>
      </c>
      <c r="G32" s="32"/>
    </row>
    <row r="33" ht="33.75" customHeight="1">
      <c r="B33" s="13">
        <v>22.0</v>
      </c>
      <c r="C33" s="15" t="s">
        <v>88</v>
      </c>
      <c r="D33" s="17" t="s">
        <v>113</v>
      </c>
      <c r="E33" s="22"/>
      <c r="F33" s="30" t="str">
        <f t="array" ref="F33">IF(E33="","",INDEX(Listas!$B$2:$B$4,MATCH(E33,Listas!$A$2:$A$4,0)))</f>
        <v/>
      </c>
      <c r="G33" s="32"/>
    </row>
    <row r="34" ht="33.75" customHeight="1">
      <c r="B34" s="13">
        <v>23.0</v>
      </c>
      <c r="C34" s="15" t="s">
        <v>88</v>
      </c>
      <c r="D34" s="17" t="s">
        <v>114</v>
      </c>
      <c r="E34" s="22"/>
      <c r="F34" s="30" t="str">
        <f t="array" ref="F34">IF(E34="","",INDEX(Listas!$B$2:$B$4,MATCH(E34,Listas!$A$2:$A$4,0)))</f>
        <v/>
      </c>
      <c r="G34" s="32"/>
    </row>
    <row r="35" ht="33.75" customHeight="1">
      <c r="B35" s="13">
        <v>24.0</v>
      </c>
      <c r="C35" s="15" t="s">
        <v>88</v>
      </c>
      <c r="D35" s="17" t="s">
        <v>115</v>
      </c>
      <c r="E35" s="22"/>
      <c r="F35" s="30" t="str">
        <f t="array" ref="F35">IF(E35="","",INDEX(Listas!$B$2:$B$4,MATCH(E35,Listas!$A$2:$A$4,0)))</f>
        <v/>
      </c>
      <c r="G35" s="32"/>
    </row>
    <row r="36" ht="24.0" customHeight="1">
      <c r="B36" s="9" t="s">
        <v>116</v>
      </c>
      <c r="C36" s="11"/>
      <c r="D36" s="11"/>
      <c r="E36" s="11"/>
      <c r="F36" s="11"/>
      <c r="G36" s="12"/>
    </row>
    <row r="37" ht="33.75" customHeight="1">
      <c r="B37" s="13">
        <v>25.0</v>
      </c>
      <c r="C37" s="15" t="s">
        <v>90</v>
      </c>
      <c r="D37" s="17" t="s">
        <v>117</v>
      </c>
      <c r="E37" s="22"/>
      <c r="F37" s="30" t="str">
        <f t="array" ref="F37">IF(E37="","",INDEX(Listas!$B$2:$B$4,MATCH(E37,Listas!$A$2:$A$4,0)))</f>
        <v/>
      </c>
      <c r="G37" s="32"/>
    </row>
    <row r="38" ht="33.75" customHeight="1">
      <c r="B38" s="13">
        <v>26.0</v>
      </c>
      <c r="C38" s="15" t="s">
        <v>90</v>
      </c>
      <c r="D38" s="17" t="s">
        <v>118</v>
      </c>
      <c r="E38" s="22"/>
      <c r="F38" s="30" t="str">
        <f t="array" ref="F38">IF(E38="","",INDEX(Listas!$B$2:$B$4,MATCH(E38,Listas!$A$2:$A$4,0)))</f>
        <v/>
      </c>
      <c r="G38" s="32"/>
    </row>
    <row r="39" ht="33.75" customHeight="1">
      <c r="B39" s="13">
        <v>27.0</v>
      </c>
      <c r="C39" s="15" t="s">
        <v>90</v>
      </c>
      <c r="D39" s="17" t="s">
        <v>119</v>
      </c>
      <c r="E39" s="22"/>
      <c r="F39" s="30" t="str">
        <f t="array" ref="F39">IF(E39="","",INDEX(Listas!$B$2:$B$4,MATCH(E39,Listas!$A$2:$A$4,0)))</f>
        <v/>
      </c>
      <c r="G39" s="32"/>
    </row>
    <row r="40" ht="33.75" customHeight="1">
      <c r="B40" s="13">
        <v>28.0</v>
      </c>
      <c r="C40" s="15" t="s">
        <v>90</v>
      </c>
      <c r="D40" s="17" t="s">
        <v>120</v>
      </c>
      <c r="E40" s="22"/>
      <c r="F40" s="30" t="str">
        <f t="array" ref="F40">IF(E40="","",INDEX(Listas!$B$2:$B$4,MATCH(E40,Listas!$A$2:$A$4,0)))</f>
        <v/>
      </c>
      <c r="G40" s="32"/>
    </row>
    <row r="41" ht="33.75" customHeight="1">
      <c r="B41" s="13">
        <v>29.0</v>
      </c>
      <c r="C41" s="15" t="s">
        <v>90</v>
      </c>
      <c r="D41" s="17" t="s">
        <v>121</v>
      </c>
      <c r="E41" s="22"/>
      <c r="F41" s="30" t="str">
        <f t="array" ref="F41">IF(E41="","",INDEX(Listas!$B$2:$B$4,MATCH(E41,Listas!$A$2:$A$4,0)))</f>
        <v/>
      </c>
      <c r="G41" s="32"/>
    </row>
    <row r="42" ht="33.75" customHeight="1">
      <c r="B42" s="13">
        <v>30.0</v>
      </c>
      <c r="C42" s="15" t="s">
        <v>90</v>
      </c>
      <c r="D42" s="17" t="s">
        <v>122</v>
      </c>
      <c r="E42" s="22"/>
      <c r="F42" s="30" t="str">
        <f t="array" ref="F42">IF(E42="","",INDEX(Listas!$B$2:$B$4,MATCH(E42,Listas!$A$2:$A$4,0)))</f>
        <v/>
      </c>
      <c r="G42" s="32"/>
    </row>
    <row r="43" ht="15.75" customHeight="1"/>
    <row r="44" ht="30.0" customHeight="1">
      <c r="B44" s="46" t="s">
        <v>123</v>
      </c>
      <c r="E44" s="47">
        <f>SUM(F7:F42)</f>
        <v>0</v>
      </c>
      <c r="F44" s="48"/>
    </row>
    <row r="45" ht="30.0" customHeight="1">
      <c r="B45" s="46" t="s">
        <v>124</v>
      </c>
      <c r="E45" s="49" t="str">
        <f>IF(COUNTA(E7:E42)=0,"Responde el test",LOOKUP(E44,Listas!$D$2:$D$5,Listas!$E$2:$E$5))</f>
        <v>Responde el test</v>
      </c>
      <c r="F45" s="50"/>
      <c r="G45" s="48"/>
    </row>
    <row r="46" ht="15.75" customHeight="1">
      <c r="B46" s="51" t="s">
        <v>72</v>
      </c>
      <c r="E46" s="52">
        <f>COUNTA(E7:E42)</f>
        <v>0</v>
      </c>
    </row>
    <row r="47" ht="15.75" customHeight="1"/>
    <row r="48" ht="36.0" customHeight="1">
      <c r="B48" s="53" t="s">
        <v>125</v>
      </c>
      <c r="C48" s="11"/>
      <c r="D48" s="11"/>
      <c r="E48" s="11"/>
      <c r="F48" s="11"/>
      <c r="G48" s="12"/>
    </row>
    <row r="49" ht="15.75" customHeight="1"/>
    <row r="50" ht="31.5" customHeight="1">
      <c r="B50" s="38" t="s">
        <v>71</v>
      </c>
      <c r="C50" s="11"/>
      <c r="D50" s="11"/>
      <c r="E50" s="11"/>
      <c r="F50" s="11"/>
      <c r="G50" s="12"/>
    </row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5">
    <mergeCell ref="B44:D44"/>
    <mergeCell ref="E44:F44"/>
    <mergeCell ref="B45:D45"/>
    <mergeCell ref="E45:G45"/>
    <mergeCell ref="B46:D46"/>
    <mergeCell ref="E46:F46"/>
    <mergeCell ref="B48:G48"/>
    <mergeCell ref="B50:G50"/>
    <mergeCell ref="B4:G4"/>
    <mergeCell ref="B7:G7"/>
    <mergeCell ref="B13:G13"/>
    <mergeCell ref="B20:G20"/>
    <mergeCell ref="B25:G25"/>
    <mergeCell ref="B31:G31"/>
    <mergeCell ref="B36:G36"/>
  </mergeCells>
  <conditionalFormatting sqref="E7:E42">
    <cfRule type="cellIs" dxfId="2" priority="1" operator="equal">
      <formula>"Sí"</formula>
    </cfRule>
  </conditionalFormatting>
  <conditionalFormatting sqref="E7:E42">
    <cfRule type="cellIs" dxfId="3" priority="2" operator="equal">
      <formula>"Parcialmente"</formula>
    </cfRule>
  </conditionalFormatting>
  <conditionalFormatting sqref="E7:E42">
    <cfRule type="cellIs" dxfId="0" priority="3" operator="equal">
      <formula>"No"</formula>
    </cfRule>
  </conditionalFormatting>
  <dataValidations>
    <dataValidation type="list" allowBlank="1" sqref="E8:E12 E14:E19 E21:E24 E26:E30 E32:E35 E37:E42">
      <formula1>Listas!$A$2:$A$4</formula1>
    </dataValidation>
  </dataValidations>
  <hyperlinks>
    <hyperlink r:id="rId1" ref="B50"/>
  </hyperlinks>
  <printOptions/>
  <pageMargins bottom="1.0" footer="0.0" header="0.0" left="0.75" right="0.75" top="1.0"/>
  <pageSetup fitToHeight="0" paperSize="9" orientation="portrait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9066"/>
    <pageSetUpPr fitToPage="1"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32.0"/>
    <col customWidth="1" min="3" max="3" width="14.0"/>
    <col customWidth="1" min="4" max="5" width="12.0"/>
    <col customWidth="1" min="6" max="6" width="26.0"/>
    <col customWidth="1" min="7" max="26" width="8.71"/>
  </cols>
  <sheetData>
    <row r="1" ht="9.75" customHeight="1"/>
    <row r="2" ht="31.5" customHeight="1">
      <c r="B2" s="2"/>
    </row>
    <row r="3" ht="30.0" customHeight="1">
      <c r="B3" s="4" t="s">
        <v>9</v>
      </c>
    </row>
    <row r="4" ht="30.0" customHeight="1">
      <c r="B4" s="5" t="s">
        <v>29</v>
      </c>
    </row>
    <row r="5" ht="9.75" customHeight="1"/>
    <row r="7" ht="19.5" customHeight="1">
      <c r="B7" s="8" t="s">
        <v>32</v>
      </c>
      <c r="C7" s="10" t="s">
        <v>39</v>
      </c>
      <c r="D7" s="12"/>
      <c r="E7" s="10" t="s">
        <v>3</v>
      </c>
      <c r="F7" s="12"/>
    </row>
    <row r="8" ht="39.75" customHeight="1">
      <c r="B8" s="21">
        <f>Test!$E$44</f>
        <v>0</v>
      </c>
      <c r="C8" s="23">
        <f>IF(C12=0,0,Test!$E$44/60)</f>
        <v>0</v>
      </c>
      <c r="D8" s="12"/>
      <c r="E8" s="26" t="str">
        <f>Test!$E$45</f>
        <v>Responde el test</v>
      </c>
      <c r="F8" s="12"/>
    </row>
    <row r="10" ht="39.75" customHeight="1">
      <c r="B10" s="29" t="str">
        <f t="array" ref="B10">IF(Test!$E$46=0,"Responde las 30 preguntas de la hoja «Test» para ver tu diagnóstico.",INDEX(Listas!$G$2:$G$5,MATCH(E8,Listas!$E$2:$E$5,0)))</f>
        <v>Responde las 30 preguntas de la hoja «Test» para ver tu diagnóstico.</v>
      </c>
    </row>
    <row r="12">
      <c r="B12" s="31" t="s">
        <v>72</v>
      </c>
      <c r="C12" s="33">
        <f>Test!$E$46</f>
        <v>0</v>
      </c>
    </row>
    <row r="13" ht="9.75" customHeight="1"/>
    <row r="14" ht="24.0" customHeight="1">
      <c r="B14" s="9" t="s">
        <v>74</v>
      </c>
      <c r="C14" s="11"/>
      <c r="D14" s="11"/>
      <c r="E14" s="11"/>
      <c r="F14" s="12"/>
    </row>
    <row r="15" ht="24.0" customHeight="1">
      <c r="B15" s="7" t="s">
        <v>33</v>
      </c>
      <c r="C15" s="7" t="s">
        <v>37</v>
      </c>
      <c r="D15" s="7" t="s">
        <v>75</v>
      </c>
      <c r="E15" s="7" t="s">
        <v>76</v>
      </c>
      <c r="F15" s="7" t="s">
        <v>77</v>
      </c>
    </row>
    <row r="16" ht="24.0" customHeight="1">
      <c r="B16" s="17" t="s">
        <v>42</v>
      </c>
      <c r="C16" s="34">
        <f>SUMIF(Test!$C$7:$C$42,B16,Test!$F$7:$F$42)</f>
        <v>0</v>
      </c>
      <c r="D16" s="34">
        <f>COUNTIF(Test!$C$7:$C$42,B16)*2</f>
        <v>10</v>
      </c>
      <c r="E16" s="35">
        <f t="shared" ref="E16:E21" si="1">IF(D16=0,0,C16/D16)</f>
        <v>0</v>
      </c>
      <c r="F16" s="36" t="str">
        <f t="shared" ref="F16:F21" si="2">REPT("█",ROUND(E16*20,0))&amp;REPT("░",20-ROUND(E16*20,0))</f>
        <v>░░░░░░░░░░░░░░░░░░░░</v>
      </c>
    </row>
    <row r="17" ht="24.0" customHeight="1">
      <c r="B17" s="17" t="s">
        <v>82</v>
      </c>
      <c r="C17" s="34">
        <f>SUMIF(Test!$C$7:$C$42,B17,Test!$F$7:$F$42)</f>
        <v>0</v>
      </c>
      <c r="D17" s="34">
        <f>COUNTIF(Test!$C$7:$C$42,B17)*2</f>
        <v>12</v>
      </c>
      <c r="E17" s="35">
        <f t="shared" si="1"/>
        <v>0</v>
      </c>
      <c r="F17" s="36" t="str">
        <f t="shared" si="2"/>
        <v>░░░░░░░░░░░░░░░░░░░░</v>
      </c>
    </row>
    <row r="18" ht="24.0" customHeight="1">
      <c r="B18" s="17" t="s">
        <v>84</v>
      </c>
      <c r="C18" s="34">
        <f>SUMIF(Test!$C$7:$C$42,B18,Test!$F$7:$F$42)</f>
        <v>0</v>
      </c>
      <c r="D18" s="34">
        <f>COUNTIF(Test!$C$7:$C$42,B18)*2</f>
        <v>8</v>
      </c>
      <c r="E18" s="35">
        <f t="shared" si="1"/>
        <v>0</v>
      </c>
      <c r="F18" s="36" t="str">
        <f t="shared" si="2"/>
        <v>░░░░░░░░░░░░░░░░░░░░</v>
      </c>
    </row>
    <row r="19" ht="24.0" customHeight="1">
      <c r="B19" s="17" t="s">
        <v>86</v>
      </c>
      <c r="C19" s="34">
        <f>SUMIF(Test!$C$7:$C$42,B19,Test!$F$7:$F$42)</f>
        <v>0</v>
      </c>
      <c r="D19" s="34">
        <f>COUNTIF(Test!$C$7:$C$42,B19)*2</f>
        <v>10</v>
      </c>
      <c r="E19" s="35">
        <f t="shared" si="1"/>
        <v>0</v>
      </c>
      <c r="F19" s="36" t="str">
        <f t="shared" si="2"/>
        <v>░░░░░░░░░░░░░░░░░░░░</v>
      </c>
    </row>
    <row r="20" ht="24.0" customHeight="1">
      <c r="B20" s="17" t="s">
        <v>88</v>
      </c>
      <c r="C20" s="34">
        <f>SUMIF(Test!$C$7:$C$42,B20,Test!$F$7:$F$42)</f>
        <v>0</v>
      </c>
      <c r="D20" s="34">
        <f>COUNTIF(Test!$C$7:$C$42,B20)*2</f>
        <v>8</v>
      </c>
      <c r="E20" s="35">
        <f t="shared" si="1"/>
        <v>0</v>
      </c>
      <c r="F20" s="36" t="str">
        <f t="shared" si="2"/>
        <v>░░░░░░░░░░░░░░░░░░░░</v>
      </c>
    </row>
    <row r="21" ht="24.0" customHeight="1">
      <c r="B21" s="17" t="s">
        <v>90</v>
      </c>
      <c r="C21" s="34">
        <f>SUMIF(Test!$C$7:$C$42,B21,Test!$F$7:$F$42)</f>
        <v>0</v>
      </c>
      <c r="D21" s="34">
        <f>COUNTIF(Test!$C$7:$C$42,B21)*2</f>
        <v>12</v>
      </c>
      <c r="E21" s="35">
        <f t="shared" si="1"/>
        <v>0</v>
      </c>
      <c r="F21" s="36" t="str">
        <f t="shared" si="2"/>
        <v>░░░░░░░░░░░░░░░░░░░░</v>
      </c>
    </row>
    <row r="22" ht="15.75" customHeight="1">
      <c r="B22" s="37" t="s">
        <v>93</v>
      </c>
    </row>
    <row r="23" ht="15.75" customHeight="1"/>
    <row r="24" ht="24.0" customHeight="1">
      <c r="B24" s="9" t="s">
        <v>94</v>
      </c>
      <c r="C24" s="11"/>
      <c r="D24" s="11"/>
      <c r="E24" s="11"/>
      <c r="F24" s="12"/>
    </row>
    <row r="25" ht="24.0" customHeight="1">
      <c r="B25" s="7" t="s">
        <v>3</v>
      </c>
      <c r="C25" s="7" t="s">
        <v>37</v>
      </c>
      <c r="D25" s="39" t="s">
        <v>96</v>
      </c>
      <c r="E25" s="40"/>
      <c r="F25" s="20"/>
    </row>
    <row r="26" ht="55.5" customHeight="1">
      <c r="B26" s="41" t="str">
        <f>Listas!E2</f>
        <v>Gestión manual</v>
      </c>
      <c r="C26" s="42" t="str">
        <f>Listas!F2</f>
        <v>0-20</v>
      </c>
      <c r="D26" s="43" t="str">
        <f>Listas!G2&amp;CHAR(10)&amp;"→ "&amp;Listas!H2</f>
        <v>La operativa depende demasiado de procesos manuales, archivos dispersos y conocimiento individual.
→ Prioriza centralizar la información, reducir Excel y WhatsApp como herramientas principales y establecer procesos básicos de control.</v>
      </c>
      <c r="E26" s="40"/>
      <c r="F26" s="20"/>
    </row>
    <row r="27" ht="55.5" customHeight="1">
      <c r="B27" s="41" t="str">
        <f>Listas!E3</f>
        <v>Digitalización inicial</v>
      </c>
      <c r="C27" s="42" t="str">
        <f>Listas!F3</f>
        <v>21-35</v>
      </c>
      <c r="D27" s="43" t="str">
        <f>Listas!G3&amp;CHAR(10)&amp;"→ "&amp;Listas!H3</f>
        <v>Ya existen herramientas digitales, pero todavía hay tareas duplicadas, silos de información y procesos manuales.
→ Identifica qué tareas se siguen haciendo dos veces, dónde se pierde información y qué procesos pueden automatizarse.</v>
      </c>
      <c r="E27" s="40"/>
      <c r="F27" s="20"/>
    </row>
    <row r="28" ht="55.5" customHeight="1">
      <c r="B28" s="41" t="str">
        <f>Listas!E4</f>
        <v>Gestión conectada</v>
      </c>
      <c r="C28" s="42" t="str">
        <f>Listas!F4</f>
        <v>36-49</v>
      </c>
      <c r="D28" s="43" t="str">
        <f>Listas!G4&amp;CHAR(10)&amp;"→ "&amp;Listas!H4</f>
        <v>La mayor parte de la información está centralizada y hay automatización, aunque todavía existen áreas de mejora.
→ Trabaja especialmente reporting, automatizaciones avanzadas, portales para propietarios/inquilinos y métricas de eficiencia.</v>
      </c>
      <c r="E28" s="40"/>
      <c r="F28" s="20"/>
    </row>
    <row r="29" ht="55.5" customHeight="1">
      <c r="B29" s="41" t="str">
        <f>Listas!E5</f>
        <v>Gestión escalable</v>
      </c>
      <c r="C29" s="42" t="str">
        <f>Listas!F5</f>
        <v>50-60</v>
      </c>
      <c r="D29" s="43" t="str">
        <f>Listas!G5&amp;CHAR(10)&amp;"→ "&amp;Listas!H5</f>
        <v>Los procesos están estructurados, medidos y automatizados, por lo que la cartera puede crecer con mayor control.
→ El foco pasa de digitalizar a optimizar: medir tiempos, márgenes, capacidad operativa y calidad del servicio.</v>
      </c>
      <c r="E29" s="40"/>
      <c r="F29" s="20"/>
    </row>
    <row r="30" ht="15.75" customHeight="1"/>
    <row r="31" ht="31.5" customHeight="1">
      <c r="B31" s="44" t="s">
        <v>109</v>
      </c>
      <c r="C31" s="45" t="s">
        <v>110</v>
      </c>
    </row>
    <row r="32" ht="31.5" customHeight="1">
      <c r="B32" s="44" t="s">
        <v>111</v>
      </c>
      <c r="C32" s="45" t="s">
        <v>112</v>
      </c>
    </row>
    <row r="33" ht="15.75" customHeight="1"/>
    <row r="34" ht="31.5" customHeight="1">
      <c r="B34" s="38" t="s">
        <v>71</v>
      </c>
      <c r="C34" s="11"/>
      <c r="D34" s="11"/>
      <c r="E34" s="11"/>
      <c r="F34" s="12"/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6">
    <mergeCell ref="B4:F4"/>
    <mergeCell ref="C7:D7"/>
    <mergeCell ref="E7:F7"/>
    <mergeCell ref="C8:D8"/>
    <mergeCell ref="E8:F8"/>
    <mergeCell ref="B10:F10"/>
    <mergeCell ref="B14:F14"/>
    <mergeCell ref="C32:F32"/>
    <mergeCell ref="B34:F34"/>
    <mergeCell ref="B24:F24"/>
    <mergeCell ref="D25:F25"/>
    <mergeCell ref="D26:F26"/>
    <mergeCell ref="D27:F27"/>
    <mergeCell ref="D28:F28"/>
    <mergeCell ref="D29:F29"/>
    <mergeCell ref="C31:F31"/>
  </mergeCells>
  <conditionalFormatting sqref="E16:E21">
    <cfRule type="cellIs" dxfId="0" priority="1" operator="lessThan">
      <formula>0.5</formula>
    </cfRule>
  </conditionalFormatting>
  <conditionalFormatting sqref="B26:F29">
    <cfRule type="expression" dxfId="1" priority="2">
      <formula>$B26=$E$8</formula>
    </cfRule>
  </conditionalFormatting>
  <hyperlinks>
    <hyperlink r:id="rId1" ref="B34"/>
  </hyperlinks>
  <printOptions/>
  <pageMargins bottom="1.0" footer="0.0" header="0.0" left="0.75" right="0.75" top="1.0"/>
  <pageSetup fitToHeight="0" paperSize="9" orientation="portrait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D6D6C"/>
    <pageSetUpPr/>
  </sheetPr>
  <sheetViews>
    <sheetView showGridLines="0" workbookViewId="0"/>
  </sheetViews>
  <sheetFormatPr customHeight="1" defaultColWidth="14.43" defaultRowHeight="15.0"/>
  <cols>
    <col customWidth="1" min="1" max="1" width="16.0"/>
    <col customWidth="1" min="2" max="2" width="12.0"/>
    <col customWidth="1" min="3" max="3" width="3.0"/>
    <col customWidth="1" min="4" max="4" width="12.0"/>
    <col customWidth="1" min="5" max="5" width="24.0"/>
    <col customWidth="1" min="6" max="6" width="10.0"/>
    <col customWidth="1" min="7" max="8" width="60.0"/>
    <col customWidth="1" min="9" max="26" width="8.71"/>
  </cols>
  <sheetData>
    <row r="1">
      <c r="A1" s="1" t="s">
        <v>0</v>
      </c>
      <c r="B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>
      <c r="A2" s="3" t="s">
        <v>7</v>
      </c>
      <c r="B2" s="3">
        <v>0.0</v>
      </c>
      <c r="D2" s="3">
        <v>0.0</v>
      </c>
      <c r="E2" s="3" t="s">
        <v>10</v>
      </c>
      <c r="F2" s="3" t="s">
        <v>11</v>
      </c>
      <c r="G2" s="3" t="s">
        <v>12</v>
      </c>
      <c r="H2" s="3" t="s">
        <v>13</v>
      </c>
    </row>
    <row r="3">
      <c r="A3" s="3" t="s">
        <v>14</v>
      </c>
      <c r="B3" s="3">
        <v>1.0</v>
      </c>
      <c r="D3" s="3">
        <v>21.0</v>
      </c>
      <c r="E3" s="3" t="s">
        <v>15</v>
      </c>
      <c r="F3" s="3" t="s">
        <v>16</v>
      </c>
      <c r="G3" s="3" t="s">
        <v>17</v>
      </c>
      <c r="H3" s="3" t="s">
        <v>18</v>
      </c>
    </row>
    <row r="4">
      <c r="A4" s="3" t="s">
        <v>19</v>
      </c>
      <c r="B4" s="3">
        <v>2.0</v>
      </c>
      <c r="D4" s="3">
        <v>36.0</v>
      </c>
      <c r="E4" s="3" t="s">
        <v>21</v>
      </c>
      <c r="F4" s="3" t="s">
        <v>22</v>
      </c>
      <c r="G4" s="3" t="s">
        <v>23</v>
      </c>
      <c r="H4" s="3" t="s">
        <v>24</v>
      </c>
    </row>
    <row r="5">
      <c r="A5" s="3"/>
      <c r="B5" s="3"/>
      <c r="D5" s="3">
        <v>50.0</v>
      </c>
      <c r="E5" s="3" t="s">
        <v>25</v>
      </c>
      <c r="F5" s="3" t="s">
        <v>26</v>
      </c>
      <c r="G5" s="3" t="s">
        <v>27</v>
      </c>
      <c r="H5" s="3" t="s">
        <v>28</v>
      </c>
    </row>
    <row r="8">
      <c r="A8" s="6" t="s">
        <v>30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